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1'!$A$1:$D$51</definedName>
  </definedNames>
  <calcPr calcId="145621"/>
</workbook>
</file>

<file path=xl/calcChain.xml><?xml version="1.0" encoding="utf-8"?>
<calcChain xmlns="http://schemas.openxmlformats.org/spreadsheetml/2006/main">
  <c r="C15" i="2" l="1"/>
  <c r="B49" i="2" l="1"/>
  <c r="B10" i="2" l="1"/>
  <c r="C10" i="2"/>
  <c r="D42" i="2" l="1"/>
  <c r="B43" i="2"/>
  <c r="B15" i="2" l="1"/>
  <c r="C43" i="2" l="1"/>
  <c r="D22" i="2" l="1"/>
  <c r="D20" i="2"/>
  <c r="D19" i="2"/>
  <c r="D18" i="2"/>
  <c r="D17" i="2"/>
  <c r="D15" i="2"/>
  <c r="D14" i="2"/>
  <c r="D13" i="2"/>
  <c r="D12" i="2"/>
  <c r="D9" i="2"/>
  <c r="D8" i="2"/>
  <c r="D7" i="2"/>
  <c r="D10" i="2" l="1"/>
  <c r="B16" i="2"/>
  <c r="C6" i="2" l="1"/>
  <c r="C24" i="2" l="1"/>
  <c r="B24" i="2"/>
  <c r="B51" i="2" l="1"/>
  <c r="D26" i="2" l="1"/>
  <c r="C16" i="2" l="1"/>
  <c r="D16" i="2" s="1"/>
  <c r="D27" i="2" l="1"/>
  <c r="D36" i="2" l="1"/>
  <c r="D24" i="2" l="1"/>
  <c r="D34" i="2" l="1"/>
  <c r="D39" i="2" l="1"/>
  <c r="D33" i="2" l="1"/>
  <c r="D35" i="2"/>
  <c r="D37" i="2"/>
  <c r="D38" i="2"/>
  <c r="D40" i="2"/>
  <c r="D41" i="2"/>
  <c r="B6" i="2" l="1"/>
  <c r="D6" i="2" s="1"/>
  <c r="C5" i="2"/>
  <c r="C31" i="2" s="1"/>
  <c r="C44" i="2" l="1"/>
  <c r="B5" i="2"/>
  <c r="D5" i="2" s="1"/>
  <c r="D43" i="2"/>
  <c r="B31" i="2" l="1"/>
  <c r="B44" i="2" s="1"/>
</calcChain>
</file>

<file path=xl/sharedStrings.xml><?xml version="1.0" encoding="utf-8"?>
<sst xmlns="http://schemas.openxmlformats.org/spreadsheetml/2006/main" count="55" uniqueCount="55">
  <si>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</si>
  <si>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</si>
  <si>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</si>
  <si>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</si>
  <si>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</si>
  <si>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</si>
  <si>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</si>
  <si>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</si>
  <si>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</si>
  <si>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</si>
  <si>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</si>
  <si>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</si>
  <si>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</si>
  <si>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</si>
  <si>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</si>
  <si>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</si>
  <si>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</si>
  <si>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</si>
  <si>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</si>
  <si>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</si>
  <si>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</si>
  <si>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</si>
  <si>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</si>
  <si>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</si>
  <si>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</si>
  <si>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</si>
  <si>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</si>
  <si>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</si>
  <si>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</si>
  <si>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</si>
  <si>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</si>
  <si>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</si>
  <si>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>Наименование показателя</t>
  </si>
  <si>
    <t xml:space="preserve">III. Сведения о муниципальном долге </t>
  </si>
  <si>
    <t>Муниципальные гарантии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</si>
  <si>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</si>
  <si>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</si>
  <si>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</si>
  <si>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</si>
  <si>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</si>
  <si>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</si>
  <si>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</si>
  <si>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</si>
  <si>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</si>
  <si>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</si>
  <si>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</si>
  <si>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</si>
  <si>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</si>
  <si>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2023 год</t>
  </si>
  <si>
    <t xml:space="preserve">  -налог на имущество физических лиц</t>
  </si>
  <si>
    <t xml:space="preserve">  -налог на имущество организаций</t>
  </si>
  <si>
    <t xml:space="preserve">  -земельный налог</t>
  </si>
  <si>
    <t>Прочие доходы от оказания платных услуг (работ) и компенсации затрат государства</t>
  </si>
  <si>
    <t xml:space="preserve">             Информация об исполнении  бюджета МО "Город Майкоп"
 на 1 июня 2023 года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</si>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</sst>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74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8" fontId="59" fillId="0" borderId="0" xfId="920" applyNumberFormat="1" applyFont="1" applyFill="1" applyBorder="1" applyAlignment="1" applyProtection="1">
      <alignment horizontal="right" shrinkToFit="1"/>
    </xf>
    <xf numFmtId="43" fontId="46" fillId="0" borderId="0" xfId="920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4" fontId="46" fillId="0" borderId="0" xfId="219" applyNumberFormat="1" applyFont="1" applyFill="1" applyBorder="1" applyAlignment="1" applyProtection="1">
      <alignment horizontal="right"/>
    </xf>
    <xf numFmtId="43" fontId="58" fillId="0" borderId="0" xfId="920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164" fontId="46" fillId="0" borderId="0" xfId="0" applyNumberFormat="1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5" fillId="37" borderId="2" xfId="0" applyNumberFormat="1" applyFont="1" applyFill="1" applyBorder="1" applyAlignment="1">
      <alignment horizontal="center" wrapText="1"/>
    </xf>
    <xf numFmtId="164" fontId="45" fillId="37" borderId="2" xfId="0" applyNumberFormat="1" applyFont="1" applyFill="1" applyBorder="1"/>
    <xf numFmtId="164" fontId="45" fillId="37" borderId="71" xfId="0" applyNumberFormat="1" applyFont="1" applyFill="1" applyBorder="1"/>
    <xf numFmtId="164" fontId="45" fillId="37" borderId="2" xfId="0" applyNumberFormat="1" applyFont="1" applyFill="1" applyBorder="1" applyAlignment="1">
      <alignment horizontal="right"/>
    </xf>
    <xf numFmtId="164" fontId="45" fillId="37" borderId="2" xfId="0" applyNumberFormat="1" applyFont="1" applyFill="1" applyBorder="1" applyAlignment="1">
      <alignment wrapText="1"/>
    </xf>
    <xf numFmtId="164" fontId="45" fillId="37" borderId="71" xfId="0" applyNumberFormat="1" applyFont="1" applyFill="1" applyBorder="1" applyAlignment="1">
      <alignment wrapText="1"/>
    </xf>
    <xf numFmtId="164" fontId="46" fillId="37" borderId="2" xfId="0" applyNumberFormat="1" applyFont="1" applyFill="1" applyBorder="1" applyAlignment="1">
      <alignment wrapText="1"/>
    </xf>
    <xf numFmtId="164" fontId="46" fillId="37" borderId="1" xfId="272" applyNumberFormat="1" applyFont="1" applyFill="1" applyProtection="1">
      <alignment horizontal="right"/>
    </xf>
    <xf numFmtId="164" fontId="46" fillId="37" borderId="72" xfId="272" applyNumberFormat="1" applyFont="1" applyFill="1" applyBorder="1" applyProtection="1">
      <alignment horizontal="right"/>
    </xf>
    <xf numFmtId="164" fontId="46" fillId="37" borderId="2" xfId="0" applyNumberFormat="1" applyFont="1" applyFill="1" applyBorder="1" applyAlignment="1">
      <alignment horizontal="right"/>
    </xf>
    <xf numFmtId="164" fontId="46" fillId="37" borderId="74" xfId="0" applyNumberFormat="1" applyFont="1" applyFill="1" applyBorder="1" applyAlignment="1">
      <alignment horizontal="right"/>
    </xf>
    <xf numFmtId="164" fontId="46" fillId="37" borderId="2" xfId="0" applyNumberFormat="1" applyFont="1" applyFill="1" applyBorder="1"/>
    <xf numFmtId="164" fontId="60" fillId="37" borderId="2" xfId="0" applyNumberFormat="1" applyFont="1" applyFill="1" applyBorder="1" applyAlignment="1">
      <alignment wrapText="1"/>
    </xf>
    <xf numFmtId="164" fontId="46" fillId="37" borderId="73" xfId="0" applyNumberFormat="1" applyFont="1" applyFill="1" applyBorder="1" applyAlignment="1">
      <alignment wrapText="1"/>
    </xf>
    <xf numFmtId="164" fontId="46" fillId="37" borderId="3" xfId="272" applyNumberFormat="1" applyFont="1" applyFill="1" applyBorder="1" applyProtection="1">
      <alignment horizontal="right"/>
    </xf>
    <xf numFmtId="164" fontId="46" fillId="37" borderId="2" xfId="272" applyNumberFormat="1" applyFont="1" applyFill="1" applyBorder="1" applyProtection="1">
      <alignment horizontal="right"/>
    </xf>
    <xf numFmtId="4" fontId="25" fillId="0" borderId="0" xfId="216" applyNumberFormat="1" applyFill="1" applyBorder="1" applyAlignment="1" applyProtection="1">
      <alignment horizontal="right"/>
    </xf>
    <xf numFmtId="4" fontId="24" fillId="0" borderId="0" xfId="104" applyNumberFormat="1" applyFill="1" applyBorder="1" applyAlignment="1" applyProtection="1">
      <alignment horizontal="right"/>
    </xf>
    <xf numFmtId="4" fontId="25" fillId="0" borderId="83" xfId="216" applyNumberFormat="1" applyFill="1" applyBorder="1" applyAlignment="1" applyProtection="1">
      <alignment horizontal="right"/>
    </xf>
    <xf numFmtId="4" fontId="24" fillId="0" borderId="83" xfId="104" applyNumberForma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horizontal="center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2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/>
    <xf numFmtId="167" fontId="46" fillId="0" borderId="2" xfId="920" applyNumberFormat="1" applyFont="1" applyFill="1" applyBorder="1" applyAlignment="1" applyProtection="1">
      <alignment horizontal="right" shrinkToFit="1"/>
    </xf>
    <xf numFmtId="168" fontId="46" fillId="0" borderId="74" xfId="920" applyNumberFormat="1" applyFont="1" applyFill="1" applyBorder="1"/>
    <xf numFmtId="166" fontId="46" fillId="0" borderId="2" xfId="920" applyNumberFormat="1" applyFont="1" applyFill="1" applyBorder="1" applyAlignment="1">
      <alignment wrapText="1"/>
    </xf>
    <xf numFmtId="168" fontId="46" fillId="0" borderId="74" xfId="920" applyNumberFormat="1" applyFont="1" applyFill="1" applyBorder="1" applyAlignment="1">
      <alignment horizontal="right"/>
    </xf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167" fontId="46" fillId="0" borderId="71" xfId="920" applyNumberFormat="1" applyFont="1" applyFill="1" applyBorder="1" applyAlignment="1" applyProtection="1">
      <alignment horizontal="right"/>
    </xf>
    <xf numFmtId="166" fontId="46" fillId="0" borderId="2" xfId="920" applyNumberFormat="1" applyFont="1" applyFill="1" applyBorder="1"/>
    <xf numFmtId="167" fontId="46" fillId="0" borderId="77" xfId="920" applyNumberFormat="1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5" fillId="0" borderId="71" xfId="0" applyNumberFormat="1" applyFont="1" applyFill="1" applyBorder="1"/>
    <xf numFmtId="164" fontId="45" fillId="0" borderId="2" xfId="0" applyNumberFormat="1" applyFont="1" applyFill="1" applyBorder="1"/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5" fillId="0" borderId="77" xfId="0" applyNumberFormat="1" applyFont="1" applyFill="1" applyBorder="1" applyAlignment="1">
      <alignment horizontal="center" vertical="center"/>
    </xf>
    <xf numFmtId="164" fontId="45" fillId="0" borderId="78" xfId="0" applyNumberFormat="1" applyFont="1" applyFill="1" applyBorder="1" applyAlignment="1">
      <alignment horizontal="center" vertical="center"/>
    </xf>
    <xf numFmtId="164" fontId="45" fillId="0" borderId="79" xfId="0" applyNumberFormat="1" applyFont="1" applyFill="1" applyBorder="1" applyAlignment="1">
      <alignment horizontal="center" vertical="center"/>
    </xf>
    <xf numFmtId="164" fontId="45" fillId="0" borderId="80" xfId="0" applyNumberFormat="1" applyFont="1" applyFill="1" applyBorder="1" applyAlignment="1">
      <alignment horizontal="center" vertical="center"/>
    </xf>
    <xf numFmtId="164" fontId="45" fillId="0" borderId="81" xfId="0" applyNumberFormat="1" applyFont="1" applyFill="1" applyBorder="1" applyAlignment="1">
      <alignment horizontal="center" vertical="center"/>
    </xf>
    <xf numFmtId="164" fontId="45" fillId="0" borderId="82" xfId="0" applyNumberFormat="1" applyFont="1" applyFill="1" applyBorder="1" applyAlignment="1">
      <alignment horizontal="center" vertical="center"/>
    </xf>
    <xf numFmtId="164" fontId="46" fillId="0" borderId="2" xfId="0" applyNumberFormat="1" applyFont="1" applyFill="1" applyBorder="1" applyAlignment="1">
      <alignment wrapText="1"/>
    </xf>
    <xf numFmtId="164" fontId="46" fillId="0" borderId="2" xfId="0" applyNumberFormat="1" applyFont="1" applyFill="1" applyBorder="1" applyAlignment="1">
      <alignment vertical="center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zoomScale="120" zoomScaleNormal="12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A45" sqref="A45:D51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8.5703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8" width="20.7109375" style="1" customWidth="1"/>
    <col min="9" max="16384" width="9.140625" style="1"/>
  </cols>
  <sheetData>
    <row r="1" spans="1:6" ht="36.75" customHeight="1" x14ac:dyDescent="0.25">
      <c r="A1" s="65" t="s">
        <v>53</v>
      </c>
      <c r="B1" s="65"/>
      <c r="C1" s="65"/>
      <c r="D1" s="65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32</v>
      </c>
      <c r="B3" s="21" t="s">
        <v>48</v>
      </c>
      <c r="C3" s="21" t="s">
        <v>0</v>
      </c>
      <c r="D3" s="21" t="s">
        <v>1</v>
      </c>
    </row>
    <row r="4" spans="1:6" x14ac:dyDescent="0.25">
      <c r="A4" s="63" t="s">
        <v>8</v>
      </c>
      <c r="B4" s="63"/>
      <c r="C4" s="63"/>
      <c r="D4" s="64"/>
    </row>
    <row r="5" spans="1:6" ht="15.6" customHeight="1" x14ac:dyDescent="0.25">
      <c r="A5" s="22" t="s">
        <v>35</v>
      </c>
      <c r="B5" s="23">
        <f>B6+B16</f>
        <v>2060410.8</v>
      </c>
      <c r="C5" s="24">
        <f>C6+C16</f>
        <v>809308.20000000007</v>
      </c>
      <c r="D5" s="25">
        <f t="shared" ref="D5:D10" si="0">C5/B5*100</f>
        <v>39.27897291161549</v>
      </c>
    </row>
    <row r="6" spans="1:6" x14ac:dyDescent="0.25">
      <c r="A6" s="22" t="s">
        <v>24</v>
      </c>
      <c r="B6" s="26">
        <f>B7+B8+B9+B10+B15</f>
        <v>1870300</v>
      </c>
      <c r="C6" s="27">
        <f>C7+C8+C9+C10+C15</f>
        <v>669484.70000000007</v>
      </c>
      <c r="D6" s="25">
        <f t="shared" si="0"/>
        <v>35.795578249478702</v>
      </c>
      <c r="E6" s="5"/>
      <c r="F6" s="5"/>
    </row>
    <row r="7" spans="1:6" x14ac:dyDescent="0.25">
      <c r="A7" s="28" t="s">
        <v>3</v>
      </c>
      <c r="B7" s="29">
        <v>985268</v>
      </c>
      <c r="C7" s="30">
        <v>289857</v>
      </c>
      <c r="D7" s="31">
        <f t="shared" si="0"/>
        <v>29.419102213813908</v>
      </c>
    </row>
    <row r="8" spans="1:6" ht="30" customHeight="1" x14ac:dyDescent="0.25">
      <c r="A8" s="28" t="s">
        <v>4</v>
      </c>
      <c r="B8" s="29">
        <v>44525</v>
      </c>
      <c r="C8" s="30">
        <v>17096.5</v>
      </c>
      <c r="D8" s="31">
        <f t="shared" si="0"/>
        <v>38.397529477821443</v>
      </c>
    </row>
    <row r="9" spans="1:6" ht="19.899999999999999" customHeight="1" x14ac:dyDescent="0.25">
      <c r="A9" s="28" t="s">
        <v>46</v>
      </c>
      <c r="B9" s="29">
        <v>548632</v>
      </c>
      <c r="C9" s="29">
        <v>267054.3</v>
      </c>
      <c r="D9" s="32">
        <f t="shared" si="0"/>
        <v>48.676398751804484</v>
      </c>
    </row>
    <row r="10" spans="1:6" ht="19.899999999999999" customHeight="1" x14ac:dyDescent="0.25">
      <c r="A10" s="28" t="s">
        <v>29</v>
      </c>
      <c r="B10" s="29">
        <f>B12+B13+B14</f>
        <v>254071</v>
      </c>
      <c r="C10" s="29">
        <f>C12+C13+C14</f>
        <v>81058</v>
      </c>
      <c r="D10" s="31">
        <f t="shared" si="0"/>
        <v>31.903680467270963</v>
      </c>
    </row>
    <row r="11" spans="1:6" ht="17.45" customHeight="1" x14ac:dyDescent="0.25">
      <c r="A11" s="28" t="s">
        <v>30</v>
      </c>
      <c r="B11" s="33"/>
      <c r="C11" s="33"/>
      <c r="D11" s="33"/>
    </row>
    <row r="12" spans="1:6" x14ac:dyDescent="0.25">
      <c r="A12" s="34" t="s">
        <v>49</v>
      </c>
      <c r="B12" s="29">
        <v>76467</v>
      </c>
      <c r="C12" s="29">
        <v>5861.4</v>
      </c>
      <c r="D12" s="31">
        <f t="shared" ref="D12:D20" si="1">C12/B12*100</f>
        <v>7.6652673702381424</v>
      </c>
      <c r="F12" s="6"/>
    </row>
    <row r="13" spans="1:6" x14ac:dyDescent="0.25">
      <c r="A13" s="34" t="s">
        <v>50</v>
      </c>
      <c r="B13" s="29">
        <v>107438</v>
      </c>
      <c r="C13" s="29">
        <v>53901.5</v>
      </c>
      <c r="D13" s="31">
        <f t="shared" si="1"/>
        <v>50.169865410748528</v>
      </c>
      <c r="F13" s="6"/>
    </row>
    <row r="14" spans="1:6" x14ac:dyDescent="0.25">
      <c r="A14" s="34" t="s">
        <v>51</v>
      </c>
      <c r="B14" s="29">
        <v>70166</v>
      </c>
      <c r="C14" s="29">
        <v>21295.1</v>
      </c>
      <c r="D14" s="31">
        <f t="shared" si="1"/>
        <v>30.349599521135591</v>
      </c>
      <c r="F14" s="6"/>
    </row>
    <row r="15" spans="1:6" x14ac:dyDescent="0.25">
      <c r="A15" s="28" t="s">
        <v>47</v>
      </c>
      <c r="B15" s="29">
        <f>10162+27642</f>
        <v>37804</v>
      </c>
      <c r="C15" s="29">
        <f>3899.7+10518.8+0.4</f>
        <v>14418.9</v>
      </c>
      <c r="D15" s="33">
        <f t="shared" si="1"/>
        <v>38.141201989207488</v>
      </c>
      <c r="F15" s="6"/>
    </row>
    <row r="16" spans="1:6" x14ac:dyDescent="0.25">
      <c r="A16" s="22" t="s">
        <v>25</v>
      </c>
      <c r="B16" s="23">
        <f>B17+B18+B19+B20+B22+B23</f>
        <v>190110.80000000002</v>
      </c>
      <c r="C16" s="23">
        <f>SUM(C17:C23)</f>
        <v>139823.5</v>
      </c>
      <c r="D16" s="23">
        <f t="shared" si="1"/>
        <v>73.548425444530238</v>
      </c>
    </row>
    <row r="17" spans="1:8" ht="45" x14ac:dyDescent="0.25">
      <c r="A17" s="28" t="s">
        <v>26</v>
      </c>
      <c r="B17" s="29">
        <v>132437.1</v>
      </c>
      <c r="C17" s="29">
        <v>104190.3</v>
      </c>
      <c r="D17" s="29">
        <f t="shared" si="1"/>
        <v>78.67153539302808</v>
      </c>
    </row>
    <row r="18" spans="1:8" ht="28.5" customHeight="1" x14ac:dyDescent="0.25">
      <c r="A18" s="28" t="s">
        <v>27</v>
      </c>
      <c r="B18" s="29">
        <v>8923</v>
      </c>
      <c r="C18" s="29">
        <v>2792.2</v>
      </c>
      <c r="D18" s="29">
        <f t="shared" si="1"/>
        <v>31.292166311778548</v>
      </c>
      <c r="G18" s="7"/>
    </row>
    <row r="19" spans="1:8" ht="27.75" customHeight="1" x14ac:dyDescent="0.25">
      <c r="A19" s="28" t="s">
        <v>52</v>
      </c>
      <c r="B19" s="29">
        <v>6455</v>
      </c>
      <c r="C19" s="29">
        <v>5696.7</v>
      </c>
      <c r="D19" s="29">
        <f t="shared" si="1"/>
        <v>88.252517428350103</v>
      </c>
      <c r="G19" s="7"/>
    </row>
    <row r="20" spans="1:8" ht="29.25" customHeight="1" x14ac:dyDescent="0.25">
      <c r="A20" s="35" t="s">
        <v>5</v>
      </c>
      <c r="B20" s="36">
        <v>37738.300000000003</v>
      </c>
      <c r="C20" s="36">
        <v>23926.799999999999</v>
      </c>
      <c r="D20" s="36">
        <f t="shared" si="1"/>
        <v>63.401902046462077</v>
      </c>
    </row>
    <row r="21" spans="1:8" hidden="1" x14ac:dyDescent="0.25">
      <c r="A21" s="28" t="s">
        <v>41</v>
      </c>
      <c r="B21" s="37"/>
      <c r="C21" s="37"/>
      <c r="D21" s="37"/>
    </row>
    <row r="22" spans="1:8" x14ac:dyDescent="0.25">
      <c r="A22" s="28" t="s">
        <v>6</v>
      </c>
      <c r="B22" s="37">
        <v>4557.3999999999996</v>
      </c>
      <c r="C22" s="37">
        <v>3217.5</v>
      </c>
      <c r="D22" s="37">
        <f>C22/B22*100</f>
        <v>70.599464607012777</v>
      </c>
    </row>
    <row r="23" spans="1:8" x14ac:dyDescent="0.25">
      <c r="A23" s="28" t="s">
        <v>28</v>
      </c>
      <c r="B23" s="37">
        <v>0</v>
      </c>
      <c r="C23" s="37">
        <v>0</v>
      </c>
      <c r="D23" s="37">
        <v>0</v>
      </c>
    </row>
    <row r="24" spans="1:8" x14ac:dyDescent="0.25">
      <c r="A24" s="43" t="s">
        <v>7</v>
      </c>
      <c r="B24" s="44">
        <f>SUM(B25:B30)</f>
        <v>3686097.3</v>
      </c>
      <c r="C24" s="44">
        <f>SUM(C25:C30)</f>
        <v>1998268.8000000003</v>
      </c>
      <c r="D24" s="45">
        <f>C24/B24*100</f>
        <v>54.210961821327949</v>
      </c>
      <c r="E24" s="5"/>
      <c r="F24" s="5"/>
    </row>
    <row r="25" spans="1:8" ht="14.25" customHeight="1" x14ac:dyDescent="0.25">
      <c r="A25" s="46" t="s">
        <v>36</v>
      </c>
      <c r="B25" s="47">
        <v>8000</v>
      </c>
      <c r="C25" s="47">
        <v>8000</v>
      </c>
      <c r="D25" s="48"/>
      <c r="E25" s="8"/>
      <c r="F25" s="8"/>
    </row>
    <row r="26" spans="1:8" x14ac:dyDescent="0.25">
      <c r="A26" s="46" t="s">
        <v>38</v>
      </c>
      <c r="B26" s="49">
        <v>2024195.2</v>
      </c>
      <c r="C26" s="49">
        <v>1255861.5</v>
      </c>
      <c r="D26" s="48">
        <f>C26/B26*100</f>
        <v>62.042509536629673</v>
      </c>
      <c r="E26" s="38"/>
      <c r="F26" s="38"/>
    </row>
    <row r="27" spans="1:8" x14ac:dyDescent="0.25">
      <c r="A27" s="46" t="s">
        <v>37</v>
      </c>
      <c r="B27" s="49">
        <v>1575254.3</v>
      </c>
      <c r="C27" s="49">
        <v>687829.8</v>
      </c>
      <c r="D27" s="48">
        <f>C27/B27*100</f>
        <v>43.664683219718874</v>
      </c>
      <c r="E27" s="38"/>
      <c r="F27" s="38"/>
    </row>
    <row r="28" spans="1:8" x14ac:dyDescent="0.25">
      <c r="A28" s="46" t="s">
        <v>39</v>
      </c>
      <c r="B28" s="49">
        <v>66698.3</v>
      </c>
      <c r="C28" s="49">
        <v>27714.6</v>
      </c>
      <c r="D28" s="48"/>
      <c r="E28" s="38"/>
      <c r="F28" s="38"/>
    </row>
    <row r="29" spans="1:8" ht="45" x14ac:dyDescent="0.25">
      <c r="A29" s="50" t="s">
        <v>42</v>
      </c>
      <c r="B29" s="49">
        <v>11949.5</v>
      </c>
      <c r="C29" s="49">
        <v>26186.3</v>
      </c>
      <c r="D29" s="48"/>
      <c r="E29" s="9"/>
      <c r="F29" s="38"/>
    </row>
    <row r="30" spans="1:8" ht="44.25" customHeight="1" x14ac:dyDescent="0.25">
      <c r="A30" s="50" t="s">
        <v>40</v>
      </c>
      <c r="B30" s="51" t="s">
        <v>54</v>
      </c>
      <c r="C30" s="49">
        <v>-7323.4</v>
      </c>
      <c r="D30" s="48"/>
      <c r="E30" s="10"/>
      <c r="F30" s="38"/>
    </row>
    <row r="31" spans="1:8" x14ac:dyDescent="0.25">
      <c r="A31" s="52" t="s">
        <v>31</v>
      </c>
      <c r="B31" s="53">
        <f>B24+B5</f>
        <v>5746508.0999999996</v>
      </c>
      <c r="C31" s="53">
        <f>C5+C24</f>
        <v>2807577.0000000005</v>
      </c>
      <c r="D31" s="45"/>
      <c r="E31" s="11"/>
      <c r="F31" s="12"/>
      <c r="G31" s="13"/>
      <c r="H31" s="14"/>
    </row>
    <row r="32" spans="1:8" ht="17.45" customHeight="1" x14ac:dyDescent="0.25">
      <c r="A32" s="60" t="s">
        <v>9</v>
      </c>
      <c r="B32" s="61"/>
      <c r="C32" s="61"/>
      <c r="D32" s="62"/>
      <c r="E32" s="14"/>
      <c r="F32" s="14"/>
    </row>
    <row r="33" spans="1:8" x14ac:dyDescent="0.25">
      <c r="A33" s="50" t="s">
        <v>10</v>
      </c>
      <c r="B33" s="49">
        <v>320849.90000000002</v>
      </c>
      <c r="C33" s="49">
        <v>102252.3</v>
      </c>
      <c r="D33" s="54">
        <f t="shared" ref="D33:D43" si="2">C33/B33*100</f>
        <v>31.869201143587699</v>
      </c>
      <c r="E33" s="40"/>
      <c r="F33" s="38"/>
    </row>
    <row r="34" spans="1:8" ht="29.25" customHeight="1" x14ac:dyDescent="0.25">
      <c r="A34" s="50" t="s">
        <v>11</v>
      </c>
      <c r="B34" s="49">
        <v>59526.400000000001</v>
      </c>
      <c r="C34" s="49">
        <v>19349.8</v>
      </c>
      <c r="D34" s="54">
        <f>C34/B34*100</f>
        <v>32.506249328029241</v>
      </c>
      <c r="E34" s="40"/>
      <c r="F34" s="38"/>
    </row>
    <row r="35" spans="1:8" x14ac:dyDescent="0.25">
      <c r="A35" s="50" t="s">
        <v>12</v>
      </c>
      <c r="B35" s="49">
        <v>846959.3</v>
      </c>
      <c r="C35" s="49">
        <v>394562.9</v>
      </c>
      <c r="D35" s="54">
        <f t="shared" si="2"/>
        <v>46.585815870963337</v>
      </c>
      <c r="E35" s="40"/>
      <c r="F35" s="38"/>
    </row>
    <row r="36" spans="1:8" x14ac:dyDescent="0.25">
      <c r="A36" s="50" t="s">
        <v>13</v>
      </c>
      <c r="B36" s="49">
        <v>1235424.8</v>
      </c>
      <c r="C36" s="49">
        <v>631977</v>
      </c>
      <c r="D36" s="54">
        <f t="shared" si="2"/>
        <v>51.154631184350521</v>
      </c>
      <c r="E36" s="40"/>
      <c r="F36" s="38"/>
    </row>
    <row r="37" spans="1:8" x14ac:dyDescent="0.25">
      <c r="A37" s="50" t="s">
        <v>14</v>
      </c>
      <c r="B37" s="49">
        <v>2769468</v>
      </c>
      <c r="C37" s="49">
        <v>1482080.8</v>
      </c>
      <c r="D37" s="54">
        <f t="shared" si="2"/>
        <v>53.514999992778399</v>
      </c>
      <c r="E37" s="40"/>
      <c r="F37" s="38"/>
    </row>
    <row r="38" spans="1:8" x14ac:dyDescent="0.25">
      <c r="A38" s="50" t="s">
        <v>15</v>
      </c>
      <c r="B38" s="49">
        <v>229700.6</v>
      </c>
      <c r="C38" s="49">
        <v>101142.5</v>
      </c>
      <c r="D38" s="54">
        <f t="shared" si="2"/>
        <v>44.032318592115125</v>
      </c>
      <c r="E38" s="40"/>
      <c r="F38" s="38"/>
    </row>
    <row r="39" spans="1:8" x14ac:dyDescent="0.25">
      <c r="A39" s="50" t="s">
        <v>16</v>
      </c>
      <c r="B39" s="49">
        <v>270944.5</v>
      </c>
      <c r="C39" s="49">
        <v>82755.399999999994</v>
      </c>
      <c r="D39" s="54">
        <f t="shared" si="2"/>
        <v>30.543303148799843</v>
      </c>
      <c r="E39" s="40"/>
      <c r="F39" s="38"/>
    </row>
    <row r="40" spans="1:8" x14ac:dyDescent="0.25">
      <c r="A40" s="50" t="s">
        <v>17</v>
      </c>
      <c r="B40" s="49">
        <v>82410.399999999994</v>
      </c>
      <c r="C40" s="49">
        <v>40509.699999999997</v>
      </c>
      <c r="D40" s="54">
        <f>C40/B40*100</f>
        <v>49.156053119509188</v>
      </c>
      <c r="E40" s="40"/>
      <c r="F40" s="38"/>
    </row>
    <row r="41" spans="1:8" x14ac:dyDescent="0.25">
      <c r="A41" s="55" t="s">
        <v>18</v>
      </c>
      <c r="B41" s="49">
        <v>8984.6</v>
      </c>
      <c r="C41" s="49">
        <v>3682.6</v>
      </c>
      <c r="D41" s="54">
        <f>C41/B41*100</f>
        <v>40.987912650535357</v>
      </c>
      <c r="E41" s="40"/>
      <c r="F41" s="38"/>
      <c r="G41" s="14"/>
      <c r="H41" s="17"/>
    </row>
    <row r="42" spans="1:8" ht="29.25" customHeight="1" x14ac:dyDescent="0.25">
      <c r="A42" s="50" t="s">
        <v>19</v>
      </c>
      <c r="B42" s="49">
        <v>29198.799999999999</v>
      </c>
      <c r="C42" s="49">
        <v>473.6</v>
      </c>
      <c r="D42" s="56">
        <f>C42/B42*100</f>
        <v>1.6219844651150048</v>
      </c>
      <c r="E42" s="40"/>
      <c r="F42" s="38"/>
      <c r="G42" s="14"/>
      <c r="H42" s="17"/>
    </row>
    <row r="43" spans="1:8" ht="20.25" customHeight="1" x14ac:dyDescent="0.25">
      <c r="A43" s="57" t="s">
        <v>20</v>
      </c>
      <c r="B43" s="53">
        <f>B42+B41+B40+B39+B38+B37+B36+B35+B34+B33</f>
        <v>5853467.3000000007</v>
      </c>
      <c r="C43" s="53">
        <f>C42+C41+C40+C39+C38+C37+C36+C35+C34+C33</f>
        <v>2858786.5999999996</v>
      </c>
      <c r="D43" s="58">
        <f t="shared" si="2"/>
        <v>48.839199972980104</v>
      </c>
      <c r="E43" s="41"/>
      <c r="F43" s="39"/>
      <c r="G43" s="16"/>
    </row>
    <row r="44" spans="1:8" ht="29.25" x14ac:dyDescent="0.25">
      <c r="A44" s="57" t="s">
        <v>45</v>
      </c>
      <c r="B44" s="53">
        <f>B31-B43</f>
        <v>-106959.20000000112</v>
      </c>
      <c r="C44" s="53">
        <f>C31-C43</f>
        <v>-51209.599999999162</v>
      </c>
      <c r="D44" s="59"/>
      <c r="E44" s="18"/>
      <c r="F44" s="18"/>
      <c r="G44" s="19"/>
    </row>
    <row r="45" spans="1:8" ht="12" customHeight="1" x14ac:dyDescent="0.25">
      <c r="A45" s="66" t="s">
        <v>33</v>
      </c>
      <c r="B45" s="67"/>
      <c r="C45" s="67"/>
      <c r="D45" s="68"/>
      <c r="E45" s="15"/>
      <c r="F45" s="20"/>
      <c r="G45" s="14"/>
    </row>
    <row r="46" spans="1:8" ht="9.75" customHeight="1" x14ac:dyDescent="0.25">
      <c r="A46" s="69"/>
      <c r="B46" s="70"/>
      <c r="C46" s="70"/>
      <c r="D46" s="71"/>
      <c r="E46" s="14"/>
      <c r="F46" s="14"/>
    </row>
    <row r="47" spans="1:8" ht="15" customHeight="1" x14ac:dyDescent="0.25">
      <c r="A47" s="57" t="s">
        <v>21</v>
      </c>
      <c r="B47" s="42" t="s">
        <v>44</v>
      </c>
      <c r="C47" s="2"/>
      <c r="D47" s="2"/>
    </row>
    <row r="48" spans="1:8" x14ac:dyDescent="0.25">
      <c r="A48" s="72" t="s">
        <v>22</v>
      </c>
      <c r="B48" s="2"/>
      <c r="C48" s="2"/>
      <c r="D48" s="2"/>
    </row>
    <row r="49" spans="1:4" ht="32.25" customHeight="1" x14ac:dyDescent="0.25">
      <c r="A49" s="72" t="s">
        <v>43</v>
      </c>
      <c r="B49" s="73">
        <f>1011285.5-40000</f>
        <v>971285.5</v>
      </c>
      <c r="C49" s="2"/>
      <c r="D49" s="2"/>
    </row>
    <row r="50" spans="1:4" x14ac:dyDescent="0.25">
      <c r="A50" s="72" t="s">
        <v>34</v>
      </c>
      <c r="B50" s="2"/>
      <c r="C50" s="2"/>
      <c r="D50" s="2"/>
    </row>
    <row r="51" spans="1:4" x14ac:dyDescent="0.25">
      <c r="A51" s="57" t="s">
        <v>23</v>
      </c>
      <c r="B51" s="2">
        <f>B48+B49</f>
        <v>971285.5</v>
      </c>
      <c r="C51" s="2"/>
      <c r="D51" s="2"/>
    </row>
  </sheetData>
  <mergeCells count="4">
    <mergeCell ref="A32:D32"/>
    <mergeCell ref="A45:D46"/>
    <mergeCell ref="A4:D4"/>
    <mergeCell ref="A1:D1"/>
  </mergeCells>
  <pageMargins left="0.7" right="0.7" top="0.28999999999999998" bottom="0.43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Филоненко Е.Е.</cp:lastModifiedBy>
  <cp:lastPrinted>2023-03-07T06:55:57Z</cp:lastPrinted>
  <dcterms:created xsi:type="dcterms:W3CDTF">2014-09-16T05:33:49Z</dcterms:created>
  <dcterms:modified xsi:type="dcterms:W3CDTF">2023-06-13T11:50:17Z</dcterms:modified>
</cp:coreProperties>
</file>